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Město Olešnice-FVE/01_Zadávací dokumentace/ZD-final/"/>
    </mc:Choice>
  </mc:AlternateContent>
  <xr:revisionPtr revIDLastSave="8" documentId="13_ncr:1_{49C0C04E-72DE-9043-8575-E42CF44D593C}" xr6:coauthVersionLast="47" xr6:coauthVersionMax="47" xr10:uidLastSave="{1F8E5054-9A74-4825-B33D-9DB42E28E566}"/>
  <bookViews>
    <workbookView xWindow="-120" yWindow="-120" windowWidth="29040" windowHeight="15720" xr2:uid="{A77C83F4-FABB-794B-A08C-7C1D77FB7037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E13" i="1" s="1"/>
  <c r="D14" i="1"/>
  <c r="E14" i="1" s="1"/>
  <c r="C46" i="1"/>
  <c r="E46" i="1" s="1"/>
  <c r="E45" i="1"/>
  <c r="E44" i="1"/>
  <c r="C43" i="1"/>
  <c r="E43" i="1" s="1"/>
  <c r="C42" i="1"/>
  <c r="E42" i="1" s="1"/>
  <c r="E41" i="1"/>
  <c r="E40" i="1"/>
  <c r="E34" i="1"/>
  <c r="E33" i="1"/>
  <c r="E32" i="1"/>
  <c r="E31" i="1"/>
  <c r="E30" i="1"/>
  <c r="C29" i="1"/>
  <c r="E29" i="1" s="1"/>
  <c r="C28" i="1"/>
  <c r="E28" i="1" s="1"/>
  <c r="C26" i="1"/>
  <c r="E26" i="1" s="1"/>
  <c r="C25" i="1"/>
  <c r="E25" i="1" s="1"/>
  <c r="E24" i="1"/>
  <c r="E23" i="1"/>
  <c r="E22" i="1"/>
  <c r="E21" i="1"/>
  <c r="E20" i="1"/>
  <c r="C19" i="1"/>
  <c r="C27" i="1" s="1"/>
  <c r="E27" i="1" s="1"/>
  <c r="C18" i="1"/>
  <c r="E18" i="1" s="1"/>
  <c r="C17" i="1"/>
  <c r="E17" i="1" s="1"/>
  <c r="E16" i="1"/>
  <c r="E15" i="1"/>
  <c r="E12" i="1"/>
  <c r="E4" i="1"/>
  <c r="C4" i="1"/>
  <c r="E47" i="1" l="1"/>
  <c r="E19" i="1"/>
  <c r="E35" i="1" s="1"/>
  <c r="E50" i="1" l="1"/>
  <c r="E51" i="1" s="1"/>
  <c r="E53" i="1" s="1"/>
</calcChain>
</file>

<file path=xl/sharedStrings.xml><?xml version="1.0" encoding="utf-8"?>
<sst xmlns="http://schemas.openxmlformats.org/spreadsheetml/2006/main" count="68" uniqueCount="43">
  <si>
    <t>Velikost FVE a bateriového uložiště:</t>
  </si>
  <si>
    <t>FVE:</t>
  </si>
  <si>
    <t>Baterie:</t>
  </si>
  <si>
    <t>Název rozpočtové položky</t>
  </si>
  <si>
    <t>M.J.</t>
  </si>
  <si>
    <t>Počet m.j.</t>
  </si>
  <si>
    <t>Cena za m.j.</t>
  </si>
  <si>
    <t>Celkem za rozpočtovou položku</t>
  </si>
  <si>
    <t>FVE</t>
  </si>
  <si>
    <t>Fotovoltaický panel - 550W + optimizér</t>
  </si>
  <si>
    <t>ks</t>
  </si>
  <si>
    <t>-</t>
  </si>
  <si>
    <t>Střídač - 15.0kw</t>
  </si>
  <si>
    <t>Střídač - 30K</t>
  </si>
  <si>
    <t>Konstrukce pro FVE panely</t>
  </si>
  <si>
    <t>Materiál pro uchycení střídače</t>
  </si>
  <si>
    <t>sada</t>
  </si>
  <si>
    <t>Solární kabel, trasa</t>
  </si>
  <si>
    <t>m</t>
  </si>
  <si>
    <t>Rozvaděč AC</t>
  </si>
  <si>
    <t>Rozvaděč DC</t>
  </si>
  <si>
    <t>Systém protipožární ochrany</t>
  </si>
  <si>
    <t>kpl</t>
  </si>
  <si>
    <t>Elektroměr pro vzdálený odpočet</t>
  </si>
  <si>
    <t>Ostatní nutný elektroinstalačním materiál</t>
  </si>
  <si>
    <t>Montáž fotovoltaických panelů</t>
  </si>
  <si>
    <t>Montáž střídače</t>
  </si>
  <si>
    <t>Montážní solárních kabelů</t>
  </si>
  <si>
    <t>Montáž/ úprava rozvaděče AC</t>
  </si>
  <si>
    <t>Montáž rozvaděče DC</t>
  </si>
  <si>
    <t>Revize FVE</t>
  </si>
  <si>
    <t>Vedlejší rozpočtové náklady</t>
  </si>
  <si>
    <t>Doprava a přesun materiálu</t>
  </si>
  <si>
    <t>Celkem za FVE bez DPH</t>
  </si>
  <si>
    <t>Bateriové uložiště</t>
  </si>
  <si>
    <t>Baterie 17,4 kWh</t>
  </si>
  <si>
    <t>Podružný materiál k bateriím</t>
  </si>
  <si>
    <t>Montáž bateriového systému</t>
  </si>
  <si>
    <t>Celkem za bateriové uložiště bez DPH</t>
  </si>
  <si>
    <t>DPH 21%</t>
  </si>
  <si>
    <t>Rozpočet FVE + bateriové uložiště - Olešnice ZŠ</t>
  </si>
  <si>
    <t>Celková cena FVE + bateriového uložiště bez DPH</t>
  </si>
  <si>
    <t>Celková cena FVE + bateriového uložiště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</si>
</sst>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\ &quot;kWp&quot;"/>
    <numFmt numFmtId="165" formatCode="General\ &quot;kWh&quot;"/>
    <numFmt numFmtId="166" formatCode="#,##0\ &quot;Kč&quot;"/>
    <numFmt numFmtId="167" formatCode="_-* #,##0\ [$Kč-405]_-;\-* #,##0\ [$Kč-405]_-;_-* &quot;-&quot;??\ [$Kč-405]_-;_-@_-"/>
  </numFmts>
  <fonts count="10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9C5700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</cellStyleXfs>
  <cellXfs count="73">
    <xf numFmtId="0" fontId="0" fillId="0" borderId="0" xfId="0"/>
    <xf numFmtId="0" fontId="3" fillId="0" borderId="0" xfId="0" applyFont="1"/>
    <xf numFmtId="0" fontId="6" fillId="5" borderId="5" xfId="0" applyFont="1" applyFill="1" applyBorder="1" applyAlignment="1">
      <alignment horizontal="left"/>
    </xf>
    <xf numFmtId="0" fontId="6" fillId="5" borderId="6" xfId="0" applyFont="1" applyFill="1" applyBorder="1" applyAlignment="1">
      <alignment horizontal="left"/>
    </xf>
    <xf numFmtId="164" fontId="6" fillId="5" borderId="7" xfId="0" applyNumberFormat="1" applyFont="1" applyFill="1" applyBorder="1" applyAlignment="1">
      <alignment horizontal="left"/>
    </xf>
    <xf numFmtId="165" fontId="6" fillId="5" borderId="8" xfId="0" applyNumberFormat="1" applyFont="1" applyFill="1" applyBorder="1" applyAlignment="1">
      <alignment horizontal="left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166" fontId="7" fillId="0" borderId="16" xfId="0" applyNumberFormat="1" applyFont="1" applyBorder="1" applyAlignment="1">
      <alignment horizontal="right"/>
    </xf>
    <xf numFmtId="167" fontId="3" fillId="0" borderId="17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/>
    </xf>
    <xf numFmtId="0" fontId="3" fillId="0" borderId="18" xfId="0" applyFont="1" applyBorder="1"/>
    <xf numFmtId="1" fontId="3" fillId="0" borderId="19" xfId="0" applyNumberFormat="1" applyFont="1" applyBorder="1" applyAlignment="1">
      <alignment horizontal="center"/>
    </xf>
    <xf numFmtId="166" fontId="7" fillId="0" borderId="19" xfId="0" applyNumberFormat="1" applyFont="1" applyBorder="1" applyAlignment="1">
      <alignment horizontal="right"/>
    </xf>
    <xf numFmtId="166" fontId="3" fillId="0" borderId="16" xfId="0" applyNumberFormat="1" applyFont="1" applyBorder="1" applyAlignment="1">
      <alignment horizontal="right"/>
    </xf>
    <xf numFmtId="166" fontId="3" fillId="0" borderId="19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/>
    </xf>
    <xf numFmtId="0" fontId="3" fillId="7" borderId="15" xfId="0" applyFont="1" applyFill="1" applyBorder="1" applyAlignment="1">
      <alignment horizontal="left"/>
    </xf>
    <xf numFmtId="0" fontId="3" fillId="0" borderId="20" xfId="0" applyFont="1" applyBorder="1"/>
    <xf numFmtId="0" fontId="3" fillId="0" borderId="21" xfId="0" applyFont="1" applyBorder="1" applyAlignment="1">
      <alignment horizontal="center"/>
    </xf>
    <xf numFmtId="1" fontId="3" fillId="0" borderId="21" xfId="0" applyNumberFormat="1" applyFont="1" applyBorder="1" applyAlignment="1">
      <alignment horizontal="center"/>
    </xf>
    <xf numFmtId="166" fontId="3" fillId="0" borderId="21" xfId="0" applyNumberFormat="1" applyFont="1" applyBorder="1" applyAlignment="1">
      <alignment horizontal="right"/>
    </xf>
    <xf numFmtId="167" fontId="3" fillId="0" borderId="22" xfId="0" applyNumberFormat="1" applyFont="1" applyBorder="1" applyAlignment="1">
      <alignment horizontal="right"/>
    </xf>
    <xf numFmtId="167" fontId="6" fillId="0" borderId="24" xfId="0" applyNumberFormat="1" applyFont="1" applyBorder="1" applyAlignment="1">
      <alignment horizontal="right"/>
    </xf>
    <xf numFmtId="0" fontId="6" fillId="0" borderId="5" xfId="0" applyFont="1" applyBorder="1"/>
    <xf numFmtId="0" fontId="6" fillId="0" borderId="7" xfId="0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right"/>
    </xf>
    <xf numFmtId="167" fontId="6" fillId="0" borderId="8" xfId="0" applyNumberFormat="1" applyFont="1" applyBorder="1" applyAlignment="1">
      <alignment horizontal="right"/>
    </xf>
    <xf numFmtId="0" fontId="6" fillId="0" borderId="25" xfId="0" applyFont="1" applyBorder="1"/>
    <xf numFmtId="0" fontId="6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right"/>
    </xf>
    <xf numFmtId="167" fontId="6" fillId="0" borderId="26" xfId="0" applyNumberFormat="1" applyFont="1" applyBorder="1" applyAlignment="1">
      <alignment horizontal="right"/>
    </xf>
    <xf numFmtId="0" fontId="3" fillId="5" borderId="5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167" fontId="8" fillId="0" borderId="4" xfId="0" applyNumberFormat="1" applyFont="1" applyBorder="1"/>
    <xf numFmtId="167" fontId="9" fillId="0" borderId="4" xfId="0" applyNumberFormat="1" applyFont="1" applyBorder="1"/>
    <xf numFmtId="0" fontId="4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6" fillId="5" borderId="2" xfId="2" applyFont="1" applyFill="1" applyBorder="1" applyAlignment="1">
      <alignment horizontal="center"/>
    </xf>
    <xf numFmtId="0" fontId="6" fillId="5" borderId="3" xfId="2" applyFont="1" applyFill="1" applyBorder="1" applyAlignment="1">
      <alignment horizontal="center"/>
    </xf>
    <xf numFmtId="0" fontId="6" fillId="5" borderId="4" xfId="2" applyFont="1" applyFill="1" applyBorder="1" applyAlignment="1">
      <alignment horizontal="center"/>
    </xf>
    <xf numFmtId="0" fontId="7" fillId="6" borderId="5" xfId="1" applyFont="1" applyFill="1" applyBorder="1"/>
    <xf numFmtId="0" fontId="7" fillId="6" borderId="7" xfId="1" applyFont="1" applyFill="1" applyBorder="1"/>
    <xf numFmtId="0" fontId="7" fillId="6" borderId="8" xfId="1" applyFont="1" applyFill="1" applyBorder="1"/>
    <xf numFmtId="0" fontId="7" fillId="6" borderId="12" xfId="1" applyFont="1" applyFill="1" applyBorder="1"/>
    <xf numFmtId="0" fontId="7" fillId="6" borderId="13" xfId="1" applyFont="1" applyFill="1" applyBorder="1"/>
    <xf numFmtId="0" fontId="7" fillId="6" borderId="14" xfId="1" applyFont="1" applyFill="1" applyBorder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7" fillId="6" borderId="25" xfId="1" applyFont="1" applyFill="1" applyBorder="1"/>
    <xf numFmtId="0" fontId="7" fillId="6" borderId="0" xfId="1" applyFont="1" applyFill="1" applyBorder="1"/>
    <xf numFmtId="0" fontId="7" fillId="6" borderId="26" xfId="1" applyFont="1" applyFill="1" applyBorder="1"/>
  </cellXfs>
  <cellStyles count="3">
    <cellStyle name="Neutrální" xfId="1" builtinId="28"/>
    <cellStyle name="Normální" xfId="0" builtinId="0"/>
    <cellStyle name="Poznámk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enderacz-my.sharepoint.com/Users/fotovoltaikarychle/Desktop/Oles&#780;nice%20ZS&#780;%20RES+3%20poloz&#780;kovy&#769;%20rozpoc&#780;et.xlsx" TargetMode="External"/><Relationship Id="rId1" Type="http://schemas.openxmlformats.org/officeDocument/2006/relationships/externalLinkPath" Target="/Users/fotovoltaikarychle/Desktop/Oles&#780;nice%20ZS&#780;%20RES+3%20poloz&#780;kovy&#769;%20rozpoc&#780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ozpočet"/>
      <sheetName val="Panely"/>
      <sheetName val="Střídače"/>
      <sheetName val="Baterie"/>
      <sheetName val="Optimizér"/>
    </sheetNames>
    <sheetDataSet>
      <sheetData sheetId="0"/>
      <sheetData sheetId="1">
        <row r="3">
          <cell r="A3" t="str">
            <v>-</v>
          </cell>
          <cell r="B3">
            <v>0</v>
          </cell>
          <cell r="C3">
            <v>0</v>
          </cell>
        </row>
        <row r="4">
          <cell r="A4" t="str">
            <v>Fotovoltaický panel - 460W + optimizér</v>
          </cell>
          <cell r="B4">
            <v>4600</v>
          </cell>
          <cell r="C4">
            <v>460</v>
          </cell>
        </row>
        <row r="5">
          <cell r="A5" t="str">
            <v>Fotovoltaický panel - 550W + optimizér</v>
          </cell>
          <cell r="B5">
            <v>4800</v>
          </cell>
          <cell r="C5">
            <v>550</v>
          </cell>
        </row>
      </sheetData>
      <sheetData sheetId="2">
        <row r="3">
          <cell r="A3" t="str">
            <v>-</v>
          </cell>
        </row>
      </sheetData>
      <sheetData sheetId="3">
        <row r="3">
          <cell r="A3" t="str">
            <v xml:space="preserve">Řídící jednotka </v>
          </cell>
          <cell r="B3">
            <v>25000</v>
          </cell>
          <cell r="C3">
            <v>0</v>
          </cell>
        </row>
        <row r="4">
          <cell r="A4" t="str">
            <v>Baterie  6,2 kWh</v>
          </cell>
          <cell r="B4">
            <v>97200</v>
          </cell>
          <cell r="C4">
            <v>6.2</v>
          </cell>
        </row>
        <row r="5">
          <cell r="A5" t="str">
            <v>Baterie 9,3 kWh</v>
          </cell>
          <cell r="B5">
            <v>136080</v>
          </cell>
          <cell r="C5">
            <v>9.3000000000000007</v>
          </cell>
        </row>
        <row r="6">
          <cell r="A6" t="str">
            <v>Baterie 12,4 kWh</v>
          </cell>
          <cell r="B6">
            <v>174000</v>
          </cell>
          <cell r="C6">
            <v>12.4</v>
          </cell>
        </row>
        <row r="8">
          <cell r="A8" t="str">
            <v>Baterie 11,6 kWh</v>
          </cell>
          <cell r="B8">
            <v>132000</v>
          </cell>
          <cell r="C8">
            <v>11.6</v>
          </cell>
        </row>
        <row r="9">
          <cell r="A9" t="str">
            <v>Baterie 17,4 kWh</v>
          </cell>
          <cell r="B9">
            <v>235000</v>
          </cell>
          <cell r="C9">
            <v>17.399999999999999</v>
          </cell>
        </row>
        <row r="10">
          <cell r="A10" t="str">
            <v>Baterie 23,2 kWh</v>
          </cell>
          <cell r="B10">
            <v>288000</v>
          </cell>
          <cell r="C10">
            <v>23.2</v>
          </cell>
        </row>
        <row r="35">
          <cell r="A35" t="str">
            <v>-</v>
          </cell>
          <cell r="B35">
            <v>0</v>
          </cell>
          <cell r="C35">
            <v>0</v>
          </cell>
        </row>
        <row r="36">
          <cell r="A36" t="str">
            <v>Baterie  6,2 kWh</v>
          </cell>
          <cell r="B36">
            <v>97200</v>
          </cell>
          <cell r="C36">
            <v>6.2</v>
          </cell>
        </row>
        <row r="37">
          <cell r="A37" t="str">
            <v>Baterie 9,3 kWh</v>
          </cell>
          <cell r="B37">
            <v>136080</v>
          </cell>
          <cell r="C37">
            <v>9.3000000000000007</v>
          </cell>
        </row>
        <row r="38">
          <cell r="A38" t="str">
            <v>Baterie 12,4 kWh</v>
          </cell>
          <cell r="B38">
            <v>174000</v>
          </cell>
          <cell r="C38">
            <v>12.4</v>
          </cell>
        </row>
        <row r="40">
          <cell r="A40" t="str">
            <v>Baterie 11,6 kWh</v>
          </cell>
          <cell r="B40">
            <v>132000</v>
          </cell>
          <cell r="C40">
            <v>11.6</v>
          </cell>
        </row>
        <row r="41">
          <cell r="A41" t="str">
            <v>Baterie 17,4 kWh</v>
          </cell>
          <cell r="B41">
            <v>235000</v>
          </cell>
          <cell r="C41">
            <v>17.399999999999999</v>
          </cell>
        </row>
        <row r="42">
          <cell r="A42" t="str">
            <v>Baterie 23,2 kWh</v>
          </cell>
          <cell r="B42">
            <v>288000</v>
          </cell>
          <cell r="C42">
            <v>23.2</v>
          </cell>
        </row>
      </sheetData>
      <sheetData sheetId="4">
        <row r="3">
          <cell r="A3" t="str">
            <v>-</v>
          </cell>
          <cell r="B3">
            <v>0</v>
          </cell>
        </row>
        <row r="4">
          <cell r="A4" t="str">
            <v>Optimizér</v>
          </cell>
          <cell r="B4">
            <v>1200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0BF78-796B-D340-955D-582174DC0C3B}">
  <dimension ref="A1:E53"/>
  <sheetViews>
    <sheetView tabSelected="1" topLeftCell="A24" zoomScale="122" zoomScaleNormal="122" workbookViewId="0">
      <selection activeCell="A54" sqref="A54"/>
    </sheetView>
  </sheetViews>
  <sheetFormatPr defaultColWidth="10.875" defaultRowHeight="12.75" x14ac:dyDescent="0.2"/>
  <cols>
    <col min="1" max="1" width="45.375" style="1" customWidth="1"/>
    <col min="2" max="4" width="12" style="1" customWidth="1"/>
    <col min="5" max="5" width="15.625" style="1" customWidth="1"/>
    <col min="6" max="16384" width="10.875" style="1"/>
  </cols>
  <sheetData>
    <row r="1" spans="1:5" ht="13.5" thickBot="1" x14ac:dyDescent="0.25"/>
    <row r="2" spans="1:5" ht="21" thickBot="1" x14ac:dyDescent="0.35">
      <c r="A2" s="40" t="s">
        <v>40</v>
      </c>
      <c r="B2" s="41"/>
      <c r="C2" s="41"/>
      <c r="D2" s="41"/>
      <c r="E2" s="42"/>
    </row>
    <row r="3" spans="1:5" ht="21" thickBot="1" x14ac:dyDescent="0.35">
      <c r="A3" s="43"/>
      <c r="B3" s="44"/>
      <c r="C3" s="44"/>
      <c r="D3" s="44"/>
      <c r="E3" s="45"/>
    </row>
    <row r="4" spans="1:5" ht="13.5" thickBot="1" x14ac:dyDescent="0.25">
      <c r="A4" s="2" t="s">
        <v>0</v>
      </c>
      <c r="B4" s="3" t="s">
        <v>1</v>
      </c>
      <c r="C4" s="4">
        <f>((VLOOKUP(A12,[1]Panely!A3:C30,3,FALSE))*C12+(VLOOKUP(A13,[1]Panely!A3:C30,3,FALSE))*C13)/1000</f>
        <v>45.1</v>
      </c>
      <c r="D4" s="3" t="s">
        <v>2</v>
      </c>
      <c r="E4" s="5">
        <f>(VLOOKUP(A40,[1]Baterie!A3:C29,3,FALSE))*C40+(VLOOKUP(A41,[1]Baterie!A35:C62,3,FALSE))*C41</f>
        <v>34.799999999999997</v>
      </c>
    </row>
    <row r="5" spans="1:5" x14ac:dyDescent="0.2">
      <c r="A5" s="46" t="s">
        <v>3</v>
      </c>
      <c r="B5" s="46" t="s">
        <v>4</v>
      </c>
      <c r="C5" s="49" t="s">
        <v>5</v>
      </c>
      <c r="D5" s="46" t="s">
        <v>6</v>
      </c>
      <c r="E5" s="49" t="s">
        <v>7</v>
      </c>
    </row>
    <row r="6" spans="1:5" x14ac:dyDescent="0.2">
      <c r="A6" s="47"/>
      <c r="B6" s="47"/>
      <c r="C6" s="50"/>
      <c r="D6" s="47"/>
      <c r="E6" s="50"/>
    </row>
    <row r="7" spans="1:5" x14ac:dyDescent="0.2">
      <c r="A7" s="47"/>
      <c r="B7" s="47"/>
      <c r="C7" s="50"/>
      <c r="D7" s="47"/>
      <c r="E7" s="50"/>
    </row>
    <row r="8" spans="1:5" ht="13.5" thickBot="1" x14ac:dyDescent="0.25">
      <c r="A8" s="48"/>
      <c r="B8" s="48"/>
      <c r="C8" s="51"/>
      <c r="D8" s="48"/>
      <c r="E8" s="51"/>
    </row>
    <row r="9" spans="1:5" ht="13.5" thickBot="1" x14ac:dyDescent="0.25">
      <c r="A9" s="58" t="s">
        <v>8</v>
      </c>
      <c r="B9" s="59"/>
      <c r="C9" s="59"/>
      <c r="D9" s="59"/>
      <c r="E9" s="60"/>
    </row>
    <row r="10" spans="1:5" x14ac:dyDescent="0.2">
      <c r="A10" s="61"/>
      <c r="B10" s="62"/>
      <c r="C10" s="62"/>
      <c r="D10" s="62"/>
      <c r="E10" s="63"/>
    </row>
    <row r="11" spans="1:5" x14ac:dyDescent="0.2">
      <c r="A11" s="64"/>
      <c r="B11" s="65"/>
      <c r="C11" s="65"/>
      <c r="D11" s="65"/>
      <c r="E11" s="66"/>
    </row>
    <row r="12" spans="1:5" x14ac:dyDescent="0.2">
      <c r="A12" s="6" t="s">
        <v>9</v>
      </c>
      <c r="B12" s="7" t="s">
        <v>10</v>
      </c>
      <c r="C12" s="8">
        <v>82</v>
      </c>
      <c r="D12" s="9">
        <v>0</v>
      </c>
      <c r="E12" s="10">
        <f t="shared" ref="E12:E14" si="0">C12*D12</f>
        <v>0</v>
      </c>
    </row>
    <row r="13" spans="1:5" x14ac:dyDescent="0.2">
      <c r="A13" s="6" t="s">
        <v>11</v>
      </c>
      <c r="B13" s="7" t="s">
        <v>10</v>
      </c>
      <c r="C13" s="8">
        <v>0</v>
      </c>
      <c r="D13" s="9">
        <f>VLOOKUP(A13,[1]Panely!A3:B30,2,FALSE)</f>
        <v>0</v>
      </c>
      <c r="E13" s="10">
        <f t="shared" si="0"/>
        <v>0</v>
      </c>
    </row>
    <row r="14" spans="1:5" x14ac:dyDescent="0.2">
      <c r="A14" s="11" t="s">
        <v>11</v>
      </c>
      <c r="B14" s="7" t="s">
        <v>10</v>
      </c>
      <c r="C14" s="8">
        <v>0</v>
      </c>
      <c r="D14" s="9">
        <f>VLOOKUP(A14,[1]Optimizér!A3:B30,2,FALSE)</f>
        <v>0</v>
      </c>
      <c r="E14" s="10">
        <f t="shared" si="0"/>
        <v>0</v>
      </c>
    </row>
    <row r="15" spans="1:5" x14ac:dyDescent="0.2">
      <c r="A15" s="6" t="s">
        <v>12</v>
      </c>
      <c r="B15" s="7" t="s">
        <v>10</v>
      </c>
      <c r="C15" s="8">
        <v>1</v>
      </c>
      <c r="D15" s="9">
        <v>0</v>
      </c>
      <c r="E15" s="10">
        <f>C15*D15</f>
        <v>0</v>
      </c>
    </row>
    <row r="16" spans="1:5" x14ac:dyDescent="0.2">
      <c r="A16" s="6" t="s">
        <v>13</v>
      </c>
      <c r="B16" s="7" t="s">
        <v>10</v>
      </c>
      <c r="C16" s="8">
        <v>1</v>
      </c>
      <c r="D16" s="9">
        <v>0</v>
      </c>
      <c r="E16" s="10">
        <f>C16*D16</f>
        <v>0</v>
      </c>
    </row>
    <row r="17" spans="1:5" x14ac:dyDescent="0.2">
      <c r="A17" s="6" t="s">
        <v>14</v>
      </c>
      <c r="B17" s="7" t="s">
        <v>10</v>
      </c>
      <c r="C17" s="8">
        <f>C12+C13</f>
        <v>82</v>
      </c>
      <c r="D17" s="9">
        <v>0</v>
      </c>
      <c r="E17" s="10">
        <f t="shared" ref="E17:E32" si="1">C17*D17</f>
        <v>0</v>
      </c>
    </row>
    <row r="18" spans="1:5" x14ac:dyDescent="0.2">
      <c r="A18" s="6" t="s">
        <v>15</v>
      </c>
      <c r="B18" s="7" t="s">
        <v>16</v>
      </c>
      <c r="C18" s="8">
        <f>C15+C16</f>
        <v>2</v>
      </c>
      <c r="D18" s="9">
        <v>0</v>
      </c>
      <c r="E18" s="10">
        <f t="shared" si="1"/>
        <v>0</v>
      </c>
    </row>
    <row r="19" spans="1:5" x14ac:dyDescent="0.2">
      <c r="A19" s="12" t="s">
        <v>17</v>
      </c>
      <c r="B19" s="7" t="s">
        <v>18</v>
      </c>
      <c r="C19" s="13">
        <f>(C15+C16)*200</f>
        <v>400</v>
      </c>
      <c r="D19" s="14">
        <v>0</v>
      </c>
      <c r="E19" s="10">
        <f t="shared" si="1"/>
        <v>0</v>
      </c>
    </row>
    <row r="20" spans="1:5" x14ac:dyDescent="0.2">
      <c r="A20" s="12" t="s">
        <v>19</v>
      </c>
      <c r="B20" s="7" t="s">
        <v>10</v>
      </c>
      <c r="C20" s="13">
        <v>1</v>
      </c>
      <c r="D20" s="14">
        <v>0</v>
      </c>
      <c r="E20" s="10">
        <f t="shared" si="1"/>
        <v>0</v>
      </c>
    </row>
    <row r="21" spans="1:5" x14ac:dyDescent="0.2">
      <c r="A21" s="12" t="s">
        <v>20</v>
      </c>
      <c r="B21" s="7" t="s">
        <v>10</v>
      </c>
      <c r="C21" s="13">
        <v>1</v>
      </c>
      <c r="D21" s="14">
        <v>0</v>
      </c>
      <c r="E21" s="10">
        <f t="shared" si="1"/>
        <v>0</v>
      </c>
    </row>
    <row r="22" spans="1:5" x14ac:dyDescent="0.2">
      <c r="A22" s="12" t="s">
        <v>21</v>
      </c>
      <c r="B22" s="7" t="s">
        <v>22</v>
      </c>
      <c r="C22" s="13">
        <v>1</v>
      </c>
      <c r="D22" s="14">
        <v>0</v>
      </c>
      <c r="E22" s="10">
        <f t="shared" si="1"/>
        <v>0</v>
      </c>
    </row>
    <row r="23" spans="1:5" x14ac:dyDescent="0.2">
      <c r="A23" s="12" t="s">
        <v>23</v>
      </c>
      <c r="B23" s="7" t="s">
        <v>22</v>
      </c>
      <c r="C23" s="13">
        <v>1</v>
      </c>
      <c r="D23" s="14">
        <v>0</v>
      </c>
      <c r="E23" s="10">
        <f t="shared" si="1"/>
        <v>0</v>
      </c>
    </row>
    <row r="24" spans="1:5" x14ac:dyDescent="0.2">
      <c r="A24" s="12" t="s">
        <v>24</v>
      </c>
      <c r="B24" s="7" t="s">
        <v>22</v>
      </c>
      <c r="C24" s="13">
        <v>1</v>
      </c>
      <c r="D24" s="14">
        <v>0</v>
      </c>
      <c r="E24" s="10">
        <f t="shared" si="1"/>
        <v>0</v>
      </c>
    </row>
    <row r="25" spans="1:5" x14ac:dyDescent="0.2">
      <c r="A25" s="6" t="s">
        <v>25</v>
      </c>
      <c r="B25" s="7" t="s">
        <v>10</v>
      </c>
      <c r="C25" s="8">
        <f>C12+C13</f>
        <v>82</v>
      </c>
      <c r="D25" s="15">
        <v>0</v>
      </c>
      <c r="E25" s="10">
        <f t="shared" si="1"/>
        <v>0</v>
      </c>
    </row>
    <row r="26" spans="1:5" x14ac:dyDescent="0.2">
      <c r="A26" s="6" t="s">
        <v>26</v>
      </c>
      <c r="B26" s="7" t="s">
        <v>10</v>
      </c>
      <c r="C26" s="8">
        <f>C15+C16</f>
        <v>2</v>
      </c>
      <c r="D26" s="15">
        <v>0</v>
      </c>
      <c r="E26" s="10">
        <f t="shared" si="1"/>
        <v>0</v>
      </c>
    </row>
    <row r="27" spans="1:5" x14ac:dyDescent="0.2">
      <c r="A27" s="12" t="s">
        <v>27</v>
      </c>
      <c r="B27" s="7" t="s">
        <v>10</v>
      </c>
      <c r="C27" s="13">
        <f>C19</f>
        <v>400</v>
      </c>
      <c r="D27" s="16">
        <v>0</v>
      </c>
      <c r="E27" s="10">
        <f t="shared" si="1"/>
        <v>0</v>
      </c>
    </row>
    <row r="28" spans="1:5" x14ac:dyDescent="0.2">
      <c r="A28" s="6" t="s">
        <v>28</v>
      </c>
      <c r="B28" s="7" t="s">
        <v>22</v>
      </c>
      <c r="C28" s="8">
        <f>C20</f>
        <v>1</v>
      </c>
      <c r="D28" s="15">
        <v>0</v>
      </c>
      <c r="E28" s="10">
        <f t="shared" si="1"/>
        <v>0</v>
      </c>
    </row>
    <row r="29" spans="1:5" x14ac:dyDescent="0.2">
      <c r="A29" s="6" t="s">
        <v>29</v>
      </c>
      <c r="B29" s="7" t="s">
        <v>22</v>
      </c>
      <c r="C29" s="8">
        <f>C21</f>
        <v>1</v>
      </c>
      <c r="D29" s="15">
        <v>0</v>
      </c>
      <c r="E29" s="10">
        <f t="shared" si="1"/>
        <v>0</v>
      </c>
    </row>
    <row r="30" spans="1:5" x14ac:dyDescent="0.2">
      <c r="A30" s="12"/>
      <c r="B30" s="17"/>
      <c r="C30" s="13"/>
      <c r="D30" s="16"/>
      <c r="E30" s="10">
        <f t="shared" si="1"/>
        <v>0</v>
      </c>
    </row>
    <row r="31" spans="1:5" x14ac:dyDescent="0.2">
      <c r="A31" s="12"/>
      <c r="B31" s="17"/>
      <c r="C31" s="13"/>
      <c r="D31" s="16"/>
      <c r="E31" s="10">
        <f t="shared" si="1"/>
        <v>0</v>
      </c>
    </row>
    <row r="32" spans="1:5" x14ac:dyDescent="0.2">
      <c r="A32" s="12" t="s">
        <v>30</v>
      </c>
      <c r="B32" s="7" t="s">
        <v>10</v>
      </c>
      <c r="C32" s="13">
        <v>1</v>
      </c>
      <c r="D32" s="14">
        <v>0</v>
      </c>
      <c r="E32" s="10">
        <f t="shared" si="1"/>
        <v>0</v>
      </c>
    </row>
    <row r="33" spans="1:5" x14ac:dyDescent="0.2">
      <c r="A33" s="18" t="s">
        <v>31</v>
      </c>
      <c r="B33" s="7" t="s">
        <v>10</v>
      </c>
      <c r="C33" s="8">
        <v>1</v>
      </c>
      <c r="D33" s="15">
        <v>0</v>
      </c>
      <c r="E33" s="10">
        <f>C33*D33</f>
        <v>0</v>
      </c>
    </row>
    <row r="34" spans="1:5" ht="13.5" thickBot="1" x14ac:dyDescent="0.25">
      <c r="A34" s="19" t="s">
        <v>32</v>
      </c>
      <c r="B34" s="20" t="s">
        <v>22</v>
      </c>
      <c r="C34" s="21">
        <v>1</v>
      </c>
      <c r="D34" s="22">
        <v>0</v>
      </c>
      <c r="E34" s="23">
        <f t="shared" ref="E34" si="2">C34*D34</f>
        <v>0</v>
      </c>
    </row>
    <row r="35" spans="1:5" ht="17.100000000000001" customHeight="1" thickBot="1" x14ac:dyDescent="0.25">
      <c r="A35" s="67" t="s">
        <v>33</v>
      </c>
      <c r="B35" s="68"/>
      <c r="C35" s="68"/>
      <c r="D35" s="69"/>
      <c r="E35" s="24">
        <f>SUM(E12:E34)</f>
        <v>0</v>
      </c>
    </row>
    <row r="36" spans="1:5" ht="13.5" thickBot="1" x14ac:dyDescent="0.25">
      <c r="A36" s="25"/>
      <c r="B36" s="26"/>
      <c r="C36" s="27"/>
      <c r="D36" s="28"/>
      <c r="E36" s="29"/>
    </row>
    <row r="37" spans="1:5" ht="13.5" thickBot="1" x14ac:dyDescent="0.25">
      <c r="A37" s="58" t="s">
        <v>34</v>
      </c>
      <c r="B37" s="59"/>
      <c r="C37" s="59"/>
      <c r="D37" s="59"/>
      <c r="E37" s="60"/>
    </row>
    <row r="38" spans="1:5" x14ac:dyDescent="0.2">
      <c r="A38" s="70"/>
      <c r="B38" s="71"/>
      <c r="C38" s="71"/>
      <c r="D38" s="71"/>
      <c r="E38" s="72"/>
    </row>
    <row r="39" spans="1:5" x14ac:dyDescent="0.2">
      <c r="A39" s="64"/>
      <c r="B39" s="65"/>
      <c r="C39" s="65"/>
      <c r="D39" s="65"/>
      <c r="E39" s="66"/>
    </row>
    <row r="40" spans="1:5" x14ac:dyDescent="0.2">
      <c r="A40" s="6" t="s">
        <v>35</v>
      </c>
      <c r="B40" s="7" t="s">
        <v>10</v>
      </c>
      <c r="C40" s="8">
        <v>2</v>
      </c>
      <c r="D40" s="9">
        <v>0</v>
      </c>
      <c r="E40" s="10">
        <f t="shared" ref="E40:E46" si="3">C40*D40</f>
        <v>0</v>
      </c>
    </row>
    <row r="41" spans="1:5" x14ac:dyDescent="0.2">
      <c r="A41" s="6" t="s">
        <v>11</v>
      </c>
      <c r="B41" s="7" t="s">
        <v>10</v>
      </c>
      <c r="C41" s="8">
        <v>0</v>
      </c>
      <c r="D41" s="9">
        <v>0</v>
      </c>
      <c r="E41" s="10">
        <f t="shared" si="3"/>
        <v>0</v>
      </c>
    </row>
    <row r="42" spans="1:5" x14ac:dyDescent="0.2">
      <c r="A42" s="6" t="s">
        <v>36</v>
      </c>
      <c r="B42" s="7" t="s">
        <v>10</v>
      </c>
      <c r="C42" s="8">
        <f>C40+C41</f>
        <v>2</v>
      </c>
      <c r="D42" s="15">
        <v>0</v>
      </c>
      <c r="E42" s="10">
        <f>PRODUCT(C42*+D42)</f>
        <v>0</v>
      </c>
    </row>
    <row r="43" spans="1:5" x14ac:dyDescent="0.2">
      <c r="A43" s="6" t="s">
        <v>37</v>
      </c>
      <c r="B43" s="7" t="s">
        <v>10</v>
      </c>
      <c r="C43" s="8">
        <f>C40+C41</f>
        <v>2</v>
      </c>
      <c r="D43" s="15">
        <v>0</v>
      </c>
      <c r="E43" s="10">
        <f t="shared" si="3"/>
        <v>0</v>
      </c>
    </row>
    <row r="44" spans="1:5" x14ac:dyDescent="0.2">
      <c r="A44" s="12"/>
      <c r="B44" s="17"/>
      <c r="C44" s="13"/>
      <c r="D44" s="16"/>
      <c r="E44" s="10">
        <f t="shared" si="3"/>
        <v>0</v>
      </c>
    </row>
    <row r="45" spans="1:5" x14ac:dyDescent="0.2">
      <c r="A45" s="12"/>
      <c r="B45" s="17"/>
      <c r="C45" s="13"/>
      <c r="D45" s="16"/>
      <c r="E45" s="10">
        <f t="shared" si="3"/>
        <v>0</v>
      </c>
    </row>
    <row r="46" spans="1:5" ht="13.5" thickBot="1" x14ac:dyDescent="0.25">
      <c r="A46" s="12" t="s">
        <v>32</v>
      </c>
      <c r="B46" s="17" t="s">
        <v>22</v>
      </c>
      <c r="C46" s="13">
        <f>C40+C41</f>
        <v>2</v>
      </c>
      <c r="D46" s="16">
        <v>0</v>
      </c>
      <c r="E46" s="10">
        <f t="shared" si="3"/>
        <v>0</v>
      </c>
    </row>
    <row r="47" spans="1:5" ht="17.100000000000001" customHeight="1" thickBot="1" x14ac:dyDescent="0.25">
      <c r="A47" s="67" t="s">
        <v>38</v>
      </c>
      <c r="B47" s="68"/>
      <c r="C47" s="68"/>
      <c r="D47" s="69"/>
      <c r="E47" s="24">
        <f>SUM(E40:E46)</f>
        <v>0</v>
      </c>
    </row>
    <row r="48" spans="1:5" ht="13.5" thickBot="1" x14ac:dyDescent="0.25">
      <c r="A48" s="30"/>
      <c r="B48" s="31"/>
      <c r="C48" s="32"/>
      <c r="D48" s="33"/>
      <c r="E48" s="34"/>
    </row>
    <row r="49" spans="1:5" ht="13.5" thickBot="1" x14ac:dyDescent="0.25">
      <c r="A49" s="35"/>
      <c r="B49" s="36"/>
      <c r="C49" s="36"/>
      <c r="D49" s="36"/>
      <c r="E49" s="37"/>
    </row>
    <row r="50" spans="1:5" ht="15.75" thickBot="1" x14ac:dyDescent="0.3">
      <c r="A50" s="52" t="s">
        <v>41</v>
      </c>
      <c r="B50" s="53"/>
      <c r="C50" s="53"/>
      <c r="D50" s="54"/>
      <c r="E50" s="38">
        <f>E35+E47</f>
        <v>0</v>
      </c>
    </row>
    <row r="51" spans="1:5" ht="15.75" thickBot="1" x14ac:dyDescent="0.3">
      <c r="A51" s="52" t="s">
        <v>39</v>
      </c>
      <c r="B51" s="53"/>
      <c r="C51" s="53"/>
      <c r="D51" s="54"/>
      <c r="E51" s="38">
        <f>E50*0.21</f>
        <v>0</v>
      </c>
    </row>
    <row r="52" spans="1:5" ht="13.5" thickBot="1" x14ac:dyDescent="0.25"/>
    <row r="53" spans="1:5" ht="16.5" thickBot="1" x14ac:dyDescent="0.3">
      <c r="A53" s="55" t="s">
        <v>42</v>
      </c>
      <c r="B53" s="56"/>
      <c r="C53" s="56"/>
      <c r="D53" s="57"/>
      <c r="E53" s="39">
        <f>E50+E51</f>
        <v>0</v>
      </c>
    </row>
  </sheetData>
  <mergeCells count="16">
    <mergeCell ref="A50:D50"/>
    <mergeCell ref="A51:D51"/>
    <mergeCell ref="A53:D53"/>
    <mergeCell ref="A9:E9"/>
    <mergeCell ref="A10:E11"/>
    <mergeCell ref="A35:D35"/>
    <mergeCell ref="A37:E37"/>
    <mergeCell ref="A38:E39"/>
    <mergeCell ref="A47:D47"/>
    <mergeCell ref="A2:E2"/>
    <mergeCell ref="A3:E3"/>
    <mergeCell ref="A5:A8"/>
    <mergeCell ref="B5:B8"/>
    <mergeCell ref="C5:C8"/>
    <mergeCell ref="D5:D8"/>
    <mergeCell ref="E5:E8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Melichárek</dc:creator>
  <cp:lastModifiedBy>Radek Hlaváček</cp:lastModifiedBy>
  <dcterms:created xsi:type="dcterms:W3CDTF">2024-05-20T05:51:06Z</dcterms:created>
  <dcterms:modified xsi:type="dcterms:W3CDTF">2024-08-19T12:57:12Z</dcterms:modified>
</cp:coreProperties>
</file>